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06"/>
  <workbookPr/>
  <mc:AlternateContent xmlns:mc="http://schemas.openxmlformats.org/markup-compatibility/2006">
    <mc:Choice Requires="x15">
      <x15ac:absPath xmlns:x15ac="http://schemas.microsoft.com/office/spreadsheetml/2010/11/ac" url="C:\Users\mnspringer22\Downloads\"/>
    </mc:Choice>
  </mc:AlternateContent>
  <xr:revisionPtr revIDLastSave="0" documentId="8_{FD66A85D-9AE8-46B8-9D4E-E703AE2CB403}" xr6:coauthVersionLast="47" xr6:coauthVersionMax="47" xr10:uidLastSave="{00000000-0000-0000-0000-000000000000}"/>
  <bookViews>
    <workbookView xWindow="0" yWindow="0" windowWidth="28800" windowHeight="12300" xr2:uid="{00000000-000D-0000-FFFF-FFFF00000000}"/>
  </bookViews>
  <sheets>
    <sheet name="Sheet1" sheetId="1" r:id="rId1"/>
    <sheet name="Sheet2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1" l="1"/>
  <c r="L15" i="1" l="1"/>
  <c r="L17" i="1"/>
  <c r="N8" i="1"/>
  <c r="N9" i="1"/>
  <c r="N10" i="1"/>
  <c r="N7" i="1"/>
  <c r="M9" i="1"/>
  <c r="M11" i="1"/>
  <c r="M12" i="1"/>
  <c r="M7" i="1"/>
  <c r="L8" i="1"/>
  <c r="L10" i="1"/>
  <c r="L11" i="1"/>
  <c r="L12" i="1"/>
  <c r="D7" i="1" l="1"/>
  <c r="D8" i="1"/>
  <c r="M15" i="1"/>
  <c r="M17" i="1"/>
  <c r="M19" i="1"/>
  <c r="M20" i="1"/>
  <c r="M22" i="1"/>
  <c r="M23" i="1"/>
  <c r="M25" i="1"/>
  <c r="N15" i="1"/>
  <c r="N17" i="1"/>
  <c r="N19" i="1"/>
  <c r="N20" i="1"/>
  <c r="N22" i="1"/>
  <c r="N23" i="1"/>
  <c r="N25" i="1"/>
  <c r="L19" i="1"/>
  <c r="L20" i="1"/>
  <c r="L22" i="1"/>
  <c r="L23" i="1"/>
  <c r="L25" i="1"/>
  <c r="D10" i="1"/>
  <c r="H10" i="1" l="1"/>
  <c r="I10" i="1" s="1"/>
  <c r="H12" i="1"/>
  <c r="D11" i="1"/>
  <c r="H11" i="1" s="1"/>
  <c r="I11" i="1" s="1"/>
  <c r="D9" i="1"/>
  <c r="H9" i="1" s="1"/>
  <c r="I9" i="1" s="1"/>
  <c r="H8" i="1"/>
  <c r="H7" i="1"/>
  <c r="I12" i="1" l="1"/>
  <c r="J12" i="1" s="1"/>
  <c r="N12" i="1" s="1"/>
  <c r="I7" i="1"/>
  <c r="J7" i="1" s="1"/>
  <c r="L7" i="1" s="1"/>
  <c r="I8" i="1"/>
  <c r="J8" i="1"/>
  <c r="M8" i="1" s="1"/>
  <c r="J10" i="1"/>
  <c r="M10" i="1" s="1"/>
  <c r="H13" i="1"/>
  <c r="J9" i="1"/>
  <c r="L9" i="1" s="1"/>
  <c r="J11" i="1"/>
  <c r="N11" i="1" s="1"/>
  <c r="N13" i="1" l="1"/>
  <c r="N26" i="1" s="1"/>
  <c r="I13" i="1"/>
  <c r="L13" i="1" l="1"/>
  <c r="L26" i="1" s="1"/>
  <c r="M13" i="1"/>
  <c r="M26" i="1" s="1"/>
  <c r="J13" i="1"/>
  <c r="J26" i="1" s="1"/>
</calcChain>
</file>

<file path=xl/sharedStrings.xml><?xml version="1.0" encoding="utf-8"?>
<sst xmlns="http://schemas.openxmlformats.org/spreadsheetml/2006/main" count="82" uniqueCount="54">
  <si>
    <t>TITLE OF THE PROJECT</t>
  </si>
  <si>
    <t xml:space="preserve">List PERSONNEL </t>
  </si>
  <si>
    <t>Use Cal, Acad, or Summer to Enter Months Devoted to Project</t>
  </si>
  <si>
    <t>Enter Dollar Amounts Requested for Salary Requested and Fringe Benefits</t>
  </si>
  <si>
    <t>NAME</t>
  </si>
  <si>
    <t>Organization</t>
  </si>
  <si>
    <t>ROLE ON PROJECT</t>
  </si>
  <si>
    <t>Cal. Mnths</t>
  </si>
  <si>
    <t>Acad. Mnths</t>
  </si>
  <si>
    <t>Summer Mnths</t>
  </si>
  <si>
    <t>INST. BASE SALARY</t>
  </si>
  <si>
    <t>SALARY REQUESTED</t>
  </si>
  <si>
    <t>FRINGE BENEFITS</t>
  </si>
  <si>
    <t>TOTAL</t>
  </si>
  <si>
    <t>UIC</t>
  </si>
  <si>
    <t>OSF</t>
  </si>
  <si>
    <t>Other</t>
  </si>
  <si>
    <t>Albert Einstein</t>
  </si>
  <si>
    <t>BU</t>
  </si>
  <si>
    <t>Co-Principal Investigator</t>
  </si>
  <si>
    <t xml:space="preserve">Bradley University </t>
  </si>
  <si>
    <t>Percy Julian</t>
  </si>
  <si>
    <t>OSF Healthcare</t>
  </si>
  <si>
    <t>Nikola Tesla</t>
  </si>
  <si>
    <t>Co-Investigator</t>
  </si>
  <si>
    <t>Hippocrates</t>
  </si>
  <si>
    <t>Research Project Coordinator</t>
  </si>
  <si>
    <t>Florence Nightingale</t>
  </si>
  <si>
    <t>Medical Resident</t>
  </si>
  <si>
    <t>Marie Curie</t>
  </si>
  <si>
    <t>UIUC</t>
  </si>
  <si>
    <t>Graduate Research Assistant</t>
  </si>
  <si>
    <t>SUBTOTALS</t>
  </si>
  <si>
    <t>CONSULTANT COSTS</t>
  </si>
  <si>
    <t>Example Entry-Consultants</t>
  </si>
  <si>
    <r>
      <t xml:space="preserve">EQUIPMENT  </t>
    </r>
    <r>
      <rPr>
        <i/>
        <sz val="8"/>
        <color theme="1"/>
        <rFont val="Arial"/>
        <family val="2"/>
      </rPr>
      <t>(Itemize)</t>
    </r>
  </si>
  <si>
    <t>MRI</t>
  </si>
  <si>
    <r>
      <rPr>
        <sz val="8"/>
        <color theme="1"/>
        <rFont val="Arial"/>
        <family val="2"/>
      </rPr>
      <t xml:space="preserve">SUPPLIES  </t>
    </r>
    <r>
      <rPr>
        <i/>
        <sz val="8"/>
        <color theme="1"/>
        <rFont val="Arial"/>
        <family val="2"/>
      </rPr>
      <t>(Itemize by category)</t>
    </r>
  </si>
  <si>
    <t>Sensors</t>
  </si>
  <si>
    <t>Simulation Supplies</t>
  </si>
  <si>
    <t>TRAVEL</t>
  </si>
  <si>
    <t>Present at conference</t>
  </si>
  <si>
    <t>Peoria &lt; &gt; Chicago</t>
  </si>
  <si>
    <r>
      <rPr>
        <sz val="8"/>
        <color theme="1"/>
        <rFont val="Arial"/>
        <family val="2"/>
      </rPr>
      <t xml:space="preserve">OTHER EXPENSES  </t>
    </r>
    <r>
      <rPr>
        <i/>
        <sz val="8"/>
        <color theme="1"/>
        <rFont val="Arial"/>
        <family val="2"/>
      </rPr>
      <t>(Itemize by category)</t>
    </r>
  </si>
  <si>
    <t>Computer Services</t>
  </si>
  <si>
    <t>TOTAL DIRECT COSTS</t>
  </si>
  <si>
    <t>Lead (Principal) Investigator</t>
  </si>
  <si>
    <t>UICOMP</t>
  </si>
  <si>
    <t>Consultant</t>
  </si>
  <si>
    <t>Undergraduate Research Assistant</t>
  </si>
  <si>
    <t>Investigator</t>
  </si>
  <si>
    <t>Research Project Manager</t>
  </si>
  <si>
    <t>Statistician</t>
  </si>
  <si>
    <t>Research Assistant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</si>
</sst>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#,##0.00_);\(&quot;$&quot;#,##0.00\)"/>
    <numFmt numFmtId="44" formatCode="_(&quot;$&quot;* #,##0.00_);_(&quot;$&quot;* \(#,##0.00\);_(&quot;$&quot;* &quot;-&quot;??_);_(@_)"/>
  </numFmts>
  <fonts count="10">
    <font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Arial"/>
      <family val="2"/>
    </font>
    <font>
      <b/>
      <sz val="20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i/>
      <sz val="8"/>
      <color theme="1"/>
      <name val="Arial"/>
      <family val="2"/>
    </font>
    <font>
      <b/>
      <sz val="14"/>
      <color theme="1"/>
      <name val="Arial Black"/>
      <family val="2"/>
    </font>
    <font>
      <sz val="10"/>
      <color theme="1"/>
      <name val="Arial Black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3" fillId="0" borderId="0" xfId="0" applyFont="1" applyAlignment="1">
      <alignment horizontal="left" vertical="top"/>
    </xf>
    <xf numFmtId="0" fontId="4" fillId="0" borderId="0" xfId="0" applyFont="1" applyAlignment="1">
      <alignment horizontal="left" vertical="top"/>
    </xf>
    <xf numFmtId="0" fontId="2" fillId="2" borderId="1" xfId="0" applyFont="1" applyFill="1" applyBorder="1" applyAlignment="1">
      <alignment horizontal="left" vertical="top"/>
    </xf>
    <xf numFmtId="0" fontId="3" fillId="2" borderId="0" xfId="0" applyFont="1" applyFill="1" applyAlignment="1">
      <alignment horizontal="left" vertical="top"/>
    </xf>
    <xf numFmtId="44" fontId="3" fillId="2" borderId="0" xfId="0" applyNumberFormat="1" applyFont="1" applyFill="1" applyAlignment="1">
      <alignment horizontal="left" vertical="center"/>
    </xf>
    <xf numFmtId="0" fontId="5" fillId="0" borderId="0" xfId="0" applyFont="1" applyAlignment="1">
      <alignment textRotation="90" wrapText="1"/>
    </xf>
    <xf numFmtId="0" fontId="2" fillId="2" borderId="0" xfId="0" applyFont="1" applyFill="1" applyAlignment="1">
      <alignment horizontal="left" vertical="top"/>
    </xf>
    <xf numFmtId="0" fontId="5" fillId="0" borderId="0" xfId="0" applyFont="1" applyAlignment="1">
      <alignment textRotation="90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44" fontId="3" fillId="0" borderId="2" xfId="0" applyNumberFormat="1" applyFont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2" fontId="6" fillId="0" borderId="2" xfId="0" applyNumberFormat="1" applyFont="1" applyBorder="1" applyAlignment="1">
      <alignment horizontal="center" vertical="center" shrinkToFit="1"/>
    </xf>
    <xf numFmtId="2" fontId="6" fillId="0" borderId="2" xfId="0" applyNumberFormat="1" applyFont="1" applyBorder="1" applyAlignment="1">
      <alignment horizontal="center" vertical="center" wrapText="1"/>
    </xf>
    <xf numFmtId="2" fontId="6" fillId="0" borderId="3" xfId="0" applyNumberFormat="1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vertical="center" shrinkToFit="1"/>
    </xf>
    <xf numFmtId="9" fontId="3" fillId="3" borderId="2" xfId="0" applyNumberFormat="1" applyFont="1" applyFill="1" applyBorder="1" applyAlignment="1">
      <alignment horizontal="center" vertical="center" wrapText="1"/>
    </xf>
    <xf numFmtId="44" fontId="3" fillId="3" borderId="2" xfId="0" applyNumberFormat="1" applyFont="1" applyFill="1" applyBorder="1" applyAlignment="1">
      <alignment horizontal="center" vertical="center"/>
    </xf>
    <xf numFmtId="44" fontId="6" fillId="0" borderId="2" xfId="0" applyNumberFormat="1" applyFont="1" applyBorder="1" applyAlignment="1">
      <alignment vertical="center" wrapText="1"/>
    </xf>
    <xf numFmtId="7" fontId="6" fillId="0" borderId="2" xfId="0" applyNumberFormat="1" applyFont="1" applyBorder="1" applyAlignment="1">
      <alignment vertical="center" shrinkToFit="1"/>
    </xf>
    <xf numFmtId="9" fontId="3" fillId="3" borderId="6" xfId="0" applyNumberFormat="1" applyFont="1" applyFill="1" applyBorder="1" applyAlignment="1">
      <alignment horizontal="center" vertical="center"/>
    </xf>
    <xf numFmtId="44" fontId="3" fillId="3" borderId="6" xfId="0" applyNumberFormat="1" applyFont="1" applyFill="1" applyBorder="1" applyAlignment="1">
      <alignment horizontal="center" vertical="center"/>
    </xf>
    <xf numFmtId="0" fontId="2" fillId="2" borderId="5" xfId="0" applyFont="1" applyFill="1" applyBorder="1" applyAlignment="1">
      <alignment vertical="center" wrapText="1"/>
    </xf>
    <xf numFmtId="44" fontId="3" fillId="2" borderId="4" xfId="0" applyNumberFormat="1" applyFont="1" applyFill="1" applyBorder="1" applyAlignment="1">
      <alignment vertical="center"/>
    </xf>
    <xf numFmtId="44" fontId="3" fillId="2" borderId="5" xfId="0" applyNumberFormat="1" applyFont="1" applyFill="1" applyBorder="1" applyAlignment="1">
      <alignment horizontal="center" vertical="center"/>
    </xf>
    <xf numFmtId="44" fontId="3" fillId="2" borderId="3" xfId="0" applyNumberFormat="1" applyFont="1" applyFill="1" applyBorder="1" applyAlignment="1">
      <alignment horizontal="center" vertical="center"/>
    </xf>
    <xf numFmtId="44" fontId="3" fillId="0" borderId="2" xfId="0" applyNumberFormat="1" applyFont="1" applyBorder="1" applyAlignment="1">
      <alignment horizontal="left" vertical="center" wrapText="1"/>
    </xf>
    <xf numFmtId="9" fontId="3" fillId="3" borderId="7" xfId="0" applyNumberFormat="1" applyFont="1" applyFill="1" applyBorder="1" applyAlignment="1">
      <alignment horizontal="center" vertical="center" wrapText="1"/>
    </xf>
    <xf numFmtId="44" fontId="3" fillId="3" borderId="7" xfId="0" applyNumberFormat="1" applyFont="1" applyFill="1" applyBorder="1" applyAlignment="1">
      <alignment horizontal="center" vertical="center"/>
    </xf>
    <xf numFmtId="9" fontId="3" fillId="2" borderId="4" xfId="0" applyNumberFormat="1" applyFont="1" applyFill="1" applyBorder="1" applyAlignment="1">
      <alignment vertical="center"/>
    </xf>
    <xf numFmtId="0" fontId="3" fillId="2" borderId="3" xfId="0" applyFont="1" applyFill="1" applyBorder="1" applyAlignment="1">
      <alignment vertical="center" wrapText="1"/>
    </xf>
    <xf numFmtId="44" fontId="3" fillId="3" borderId="8" xfId="0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vertical="center" wrapText="1"/>
    </xf>
    <xf numFmtId="9" fontId="3" fillId="3" borderId="2" xfId="0" applyNumberFormat="1" applyFont="1" applyFill="1" applyBorder="1" applyAlignment="1">
      <alignment horizontal="center" vertical="center"/>
    </xf>
    <xf numFmtId="7" fontId="9" fillId="0" borderId="2" xfId="0" applyNumberFormat="1" applyFont="1" applyBorder="1" applyAlignment="1">
      <alignment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1" fillId="0" borderId="2" xfId="0" applyFont="1" applyBorder="1" applyAlignment="1"/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top" wrapText="1"/>
    </xf>
    <xf numFmtId="0" fontId="8" fillId="0" borderId="3" xfId="0" applyFont="1" applyBorder="1" applyAlignment="1">
      <alignment horizontal="left" vertical="top" wrapText="1"/>
    </xf>
    <xf numFmtId="0" fontId="6" fillId="0" borderId="4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6" fillId="0" borderId="2" xfId="0" applyFont="1" applyBorder="1" applyAlignment="1">
      <alignment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161289</xdr:colOff>
      <xdr:row>12</xdr:row>
      <xdr:rowOff>54444</xdr:rowOff>
    </xdr:from>
    <xdr:to>
      <xdr:col>5</xdr:col>
      <xdr:colOff>345439</xdr:colOff>
      <xdr:row>12</xdr:row>
      <xdr:rowOff>159219</xdr:rowOff>
    </xdr:to>
    <xdr:grpSp>
      <xdr:nvGrpSpPr>
        <xdr:cNvPr id="2" name="Group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3590289" y="4531194"/>
          <a:ext cx="1403350" cy="104775"/>
          <a:chOff x="0" y="0"/>
          <a:chExt cx="1371600" cy="76200"/>
        </a:xfrm>
      </xdr:grpSpPr>
      <xdr:sp macro="" textlink="">
        <xdr:nvSpPr>
          <xdr:cNvPr id="3" name="Shape 3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SpPr/>
        </xdr:nvSpPr>
        <xdr:spPr>
          <a:xfrm>
            <a:off x="0" y="38101"/>
            <a:ext cx="1308100" cy="0"/>
          </a:xfrm>
          <a:custGeom>
            <a:avLst/>
            <a:gdLst/>
            <a:ahLst/>
            <a:cxnLst/>
            <a:rect l="0" t="0" r="0" b="0"/>
            <a:pathLst>
              <a:path w="1308100">
                <a:moveTo>
                  <a:pt x="0" y="0"/>
                </a:moveTo>
                <a:lnTo>
                  <a:pt x="1308100" y="0"/>
                </a:lnTo>
              </a:path>
            </a:pathLst>
          </a:custGeom>
          <a:ln w="9525">
            <a:solidFill>
              <a:srgbClr val="000000"/>
            </a:solidFill>
          </a:ln>
        </xdr:spPr>
      </xdr:sp>
      <xdr:sp macro="" textlink="">
        <xdr:nvSpPr>
          <xdr:cNvPr id="4" name="Shape 4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/>
        </xdr:nvSpPr>
        <xdr:spPr>
          <a:xfrm>
            <a:off x="1295401" y="0"/>
            <a:ext cx="76200" cy="76200"/>
          </a:xfrm>
          <a:custGeom>
            <a:avLst/>
            <a:gdLst/>
            <a:ahLst/>
            <a:cxnLst/>
            <a:rect l="0" t="0" r="0" b="0"/>
            <a:pathLst>
              <a:path w="76200" h="76200">
                <a:moveTo>
                  <a:pt x="0" y="0"/>
                </a:moveTo>
                <a:lnTo>
                  <a:pt x="0" y="76200"/>
                </a:lnTo>
                <a:lnTo>
                  <a:pt x="76200" y="38100"/>
                </a:lnTo>
                <a:lnTo>
                  <a:pt x="0" y="0"/>
                </a:lnTo>
                <a:close/>
              </a:path>
            </a:pathLst>
          </a:custGeom>
          <a:solidFill>
            <a:srgbClr val="000000"/>
          </a:solidFill>
        </xdr:spPr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9"/>
  <sheetViews>
    <sheetView tabSelected="1" workbookViewId="0">
      <selection activeCell="G11" sqref="G11"/>
    </sheetView>
  </sheetViews>
  <sheetFormatPr defaultColWidth="9.140625" defaultRowHeight="15"/>
  <cols>
    <col min="1" max="1" width="20.5703125" style="2" customWidth="1"/>
    <col min="2" max="2" width="11.5703125" style="2" bestFit="1" customWidth="1"/>
    <col min="3" max="3" width="19.28515625" style="2" customWidth="1"/>
    <col min="4" max="6" width="9.140625" style="2"/>
    <col min="7" max="7" width="14" style="2" bestFit="1" customWidth="1"/>
    <col min="8" max="8" width="13.42578125" style="2" customWidth="1"/>
    <col min="9" max="9" width="13" style="2" customWidth="1"/>
    <col min="10" max="10" width="15.42578125" style="2" bestFit="1" customWidth="1"/>
    <col min="11" max="11" width="19.85546875" style="2" customWidth="1"/>
    <col min="12" max="12" width="12.42578125" style="2" bestFit="1" customWidth="1"/>
    <col min="13" max="14" width="11.28515625" style="2" bestFit="1" customWidth="1"/>
    <col min="15" max="16" width="9.140625" style="2"/>
    <col min="17" max="17" width="9.140625" style="2" customWidth="1"/>
    <col min="18" max="18" width="9.140625" style="2" hidden="1" customWidth="1"/>
    <col min="19" max="19" width="9.140625" style="2" customWidth="1"/>
    <col min="20" max="16384" width="9.140625" style="2"/>
  </cols>
  <sheetData>
    <row r="1" spans="1:18">
      <c r="A1" s="42"/>
      <c r="B1" s="42"/>
      <c r="C1" s="42"/>
      <c r="D1" s="42"/>
      <c r="E1" s="42"/>
      <c r="F1" s="42"/>
      <c r="G1" s="42"/>
      <c r="H1" s="42"/>
      <c r="I1" s="42"/>
      <c r="J1" s="42"/>
      <c r="K1" s="3"/>
      <c r="L1" s="3"/>
      <c r="M1" s="3"/>
    </row>
    <row r="2" spans="1:18" s="1" customFormat="1" ht="26.25">
      <c r="A2" s="43" t="s">
        <v>0</v>
      </c>
      <c r="B2" s="43"/>
      <c r="C2" s="43"/>
      <c r="D2" s="43"/>
      <c r="E2" s="43"/>
      <c r="F2" s="43"/>
      <c r="G2" s="43"/>
      <c r="H2" s="43"/>
      <c r="I2" s="43"/>
      <c r="J2" s="43"/>
      <c r="K2" s="4"/>
      <c r="L2" s="4"/>
      <c r="M2" s="4"/>
    </row>
    <row r="3" spans="1:18" ht="12.75" customHeight="1">
      <c r="A3" s="5" t="s">
        <v>1</v>
      </c>
      <c r="B3" s="6"/>
      <c r="C3" s="6"/>
      <c r="D3" s="6"/>
      <c r="E3" s="6"/>
      <c r="F3" s="6"/>
      <c r="G3" s="6"/>
      <c r="H3" s="6"/>
      <c r="I3" s="6"/>
      <c r="J3" s="7"/>
      <c r="K3" s="8"/>
    </row>
    <row r="4" spans="1:18" ht="12.75" customHeight="1">
      <c r="A4" s="5" t="s">
        <v>2</v>
      </c>
      <c r="B4" s="9"/>
      <c r="C4" s="6"/>
      <c r="D4" s="6"/>
      <c r="E4" s="6"/>
      <c r="F4" s="6"/>
      <c r="G4" s="6"/>
      <c r="H4" s="6"/>
      <c r="I4" s="6"/>
      <c r="J4" s="7"/>
      <c r="K4" s="8"/>
      <c r="L4" s="10"/>
      <c r="M4" s="10"/>
    </row>
    <row r="5" spans="1:18" ht="12.75" customHeight="1">
      <c r="A5" s="5" t="s">
        <v>3</v>
      </c>
      <c r="B5" s="6"/>
      <c r="C5" s="6"/>
      <c r="D5" s="6"/>
      <c r="E5" s="6"/>
      <c r="F5" s="6"/>
      <c r="G5" s="6"/>
      <c r="H5" s="6"/>
      <c r="I5" s="6"/>
      <c r="J5" s="7"/>
      <c r="K5" s="8"/>
      <c r="L5" s="10"/>
      <c r="M5" s="10"/>
    </row>
    <row r="6" spans="1:18" ht="25.5">
      <c r="A6" s="11" t="s">
        <v>4</v>
      </c>
      <c r="B6" s="12" t="s">
        <v>5</v>
      </c>
      <c r="C6" s="11" t="s">
        <v>6</v>
      </c>
      <c r="D6" s="11" t="s">
        <v>7</v>
      </c>
      <c r="E6" s="11" t="s">
        <v>8</v>
      </c>
      <c r="F6" s="13" t="s">
        <v>9</v>
      </c>
      <c r="G6" s="11" t="s">
        <v>10</v>
      </c>
      <c r="H6" s="11" t="s">
        <v>11</v>
      </c>
      <c r="I6" s="11" t="s">
        <v>12</v>
      </c>
      <c r="J6" s="14" t="s">
        <v>13</v>
      </c>
      <c r="K6" s="15" t="s">
        <v>5</v>
      </c>
      <c r="L6" s="16" t="s">
        <v>14</v>
      </c>
      <c r="M6" s="16" t="s">
        <v>15</v>
      </c>
      <c r="N6" s="16" t="s">
        <v>16</v>
      </c>
    </row>
    <row r="7" spans="1:18" ht="41.25" customHeight="1">
      <c r="A7" s="17" t="s">
        <v>17</v>
      </c>
      <c r="B7" s="18" t="s">
        <v>18</v>
      </c>
      <c r="C7" s="17" t="s">
        <v>19</v>
      </c>
      <c r="D7" s="19">
        <f t="shared" ref="D7:D12" si="0">SUM(E7:F7)</f>
        <v>0.35</v>
      </c>
      <c r="E7" s="20">
        <v>0.1</v>
      </c>
      <c r="F7" s="21">
        <v>0.25</v>
      </c>
      <c r="G7" s="22">
        <v>200000</v>
      </c>
      <c r="H7" s="22">
        <f>ROUND(G7*D7/12,0)</f>
        <v>5833</v>
      </c>
      <c r="I7" s="22">
        <f>ROUND(H7*IF(LEN(B7)=2,0.25,IF(LEN(B7)=3,0.315,IF(LEN(B7)=6,0.599,0))),0)</f>
        <v>1458</v>
      </c>
      <c r="J7" s="22">
        <f>SUM(H7:I7)</f>
        <v>7291</v>
      </c>
      <c r="K7" s="23" t="s">
        <v>20</v>
      </c>
      <c r="L7" s="24">
        <f>IF(LEN(K7)=19,J7,0)</f>
        <v>7291</v>
      </c>
      <c r="M7" s="24">
        <f>IF(LEN(K7)=14,J7,0)</f>
        <v>0</v>
      </c>
      <c r="N7" s="24">
        <f>IF(LEN(K7)=5,J7,0)</f>
        <v>0</v>
      </c>
      <c r="R7" s="2" t="s">
        <v>20</v>
      </c>
    </row>
    <row r="8" spans="1:18" ht="41.25" customHeight="1">
      <c r="A8" s="17" t="s">
        <v>21</v>
      </c>
      <c r="B8" s="18" t="s">
        <v>15</v>
      </c>
      <c r="C8" s="17" t="s">
        <v>19</v>
      </c>
      <c r="D8" s="19">
        <f t="shared" si="0"/>
        <v>0.2</v>
      </c>
      <c r="E8" s="19">
        <v>0.2</v>
      </c>
      <c r="F8" s="21">
        <v>0</v>
      </c>
      <c r="G8" s="22">
        <v>280000</v>
      </c>
      <c r="H8" s="22">
        <f t="shared" ref="H8:H12" si="1">ROUND(G8*D8/12,0)</f>
        <v>4667</v>
      </c>
      <c r="I8" s="22">
        <f t="shared" ref="I8:I12" si="2">ROUND(H8*IF(LEN(B8)=2,0.25,IF(LEN(B8)=3,0.315,IF(LEN(B8)=6,0.599,0))),0)</f>
        <v>1470</v>
      </c>
      <c r="J8" s="22">
        <f t="shared" ref="J8:J12" si="3">SUM(H8:I8)</f>
        <v>6137</v>
      </c>
      <c r="K8" s="23" t="s">
        <v>22</v>
      </c>
      <c r="L8" s="24">
        <f t="shared" ref="L8:L12" si="4">IF(LEN(K8)=19,J8,0)</f>
        <v>0</v>
      </c>
      <c r="M8" s="24">
        <f t="shared" ref="M8:M12" si="5">IF(LEN(K8)=14,J8,0)</f>
        <v>6137</v>
      </c>
      <c r="N8" s="24">
        <f t="shared" ref="N8:N11" si="6">IF(LEN(K8)=5,J8,0)</f>
        <v>0</v>
      </c>
      <c r="R8" s="2" t="s">
        <v>22</v>
      </c>
    </row>
    <row r="9" spans="1:18" ht="41.25" customHeight="1">
      <c r="A9" s="17" t="s">
        <v>23</v>
      </c>
      <c r="B9" s="18" t="s">
        <v>18</v>
      </c>
      <c r="C9" s="17" t="s">
        <v>24</v>
      </c>
      <c r="D9" s="19">
        <f t="shared" si="0"/>
        <v>0.5</v>
      </c>
      <c r="E9" s="19">
        <v>0.5</v>
      </c>
      <c r="F9" s="21">
        <v>0</v>
      </c>
      <c r="G9" s="22">
        <v>100000</v>
      </c>
      <c r="H9" s="22">
        <f t="shared" si="1"/>
        <v>4167</v>
      </c>
      <c r="I9" s="22">
        <f t="shared" si="2"/>
        <v>1042</v>
      </c>
      <c r="J9" s="22">
        <f t="shared" si="3"/>
        <v>5209</v>
      </c>
      <c r="K9" s="23" t="s">
        <v>20</v>
      </c>
      <c r="L9" s="24">
        <f t="shared" si="4"/>
        <v>5209</v>
      </c>
      <c r="M9" s="24">
        <f t="shared" si="5"/>
        <v>0</v>
      </c>
      <c r="N9" s="24">
        <f t="shared" si="6"/>
        <v>0</v>
      </c>
      <c r="R9" s="2" t="s">
        <v>16</v>
      </c>
    </row>
    <row r="10" spans="1:18" ht="41.25" customHeight="1">
      <c r="A10" s="17" t="s">
        <v>25</v>
      </c>
      <c r="B10" s="18" t="s">
        <v>15</v>
      </c>
      <c r="C10" s="17" t="s">
        <v>26</v>
      </c>
      <c r="D10" s="19">
        <f t="shared" si="0"/>
        <v>1.5</v>
      </c>
      <c r="E10" s="19">
        <v>1</v>
      </c>
      <c r="F10" s="21">
        <v>0.5</v>
      </c>
      <c r="G10" s="22">
        <v>30000</v>
      </c>
      <c r="H10" s="22">
        <f t="shared" si="1"/>
        <v>3750</v>
      </c>
      <c r="I10" s="22">
        <f t="shared" si="2"/>
        <v>1181</v>
      </c>
      <c r="J10" s="22">
        <f t="shared" si="3"/>
        <v>4931</v>
      </c>
      <c r="K10" s="23" t="s">
        <v>22</v>
      </c>
      <c r="L10" s="24">
        <f t="shared" si="4"/>
        <v>0</v>
      </c>
      <c r="M10" s="24">
        <f t="shared" si="5"/>
        <v>4931</v>
      </c>
      <c r="N10" s="24">
        <f t="shared" si="6"/>
        <v>0</v>
      </c>
    </row>
    <row r="11" spans="1:18" ht="41.25" customHeight="1">
      <c r="A11" s="17" t="s">
        <v>27</v>
      </c>
      <c r="B11" s="18" t="s">
        <v>14</v>
      </c>
      <c r="C11" s="17" t="s">
        <v>28</v>
      </c>
      <c r="D11" s="19">
        <f t="shared" si="0"/>
        <v>0.8</v>
      </c>
      <c r="E11" s="19">
        <v>0.5</v>
      </c>
      <c r="F11" s="21">
        <v>0.3</v>
      </c>
      <c r="G11" s="25">
        <v>50000</v>
      </c>
      <c r="H11" s="22">
        <f t="shared" si="1"/>
        <v>3333</v>
      </c>
      <c r="I11" s="22">
        <f t="shared" si="2"/>
        <v>1050</v>
      </c>
      <c r="J11" s="22">
        <f t="shared" si="3"/>
        <v>4383</v>
      </c>
      <c r="K11" s="23" t="s">
        <v>16</v>
      </c>
      <c r="L11" s="24">
        <f t="shared" si="4"/>
        <v>0</v>
      </c>
      <c r="M11" s="24">
        <f t="shared" si="5"/>
        <v>0</v>
      </c>
      <c r="N11" s="24">
        <f t="shared" si="6"/>
        <v>4383</v>
      </c>
    </row>
    <row r="12" spans="1:18" ht="41.25" customHeight="1">
      <c r="A12" s="17" t="s">
        <v>29</v>
      </c>
      <c r="B12" s="18" t="s">
        <v>30</v>
      </c>
      <c r="C12" s="17" t="s">
        <v>31</v>
      </c>
      <c r="D12" s="19">
        <f>SUM(E12:F12)</f>
        <v>3.5</v>
      </c>
      <c r="E12" s="19">
        <v>2</v>
      </c>
      <c r="F12" s="21">
        <v>1.5</v>
      </c>
      <c r="G12" s="25">
        <v>30000</v>
      </c>
      <c r="H12" s="22">
        <f t="shared" si="1"/>
        <v>8750</v>
      </c>
      <c r="I12" s="22">
        <f t="shared" si="2"/>
        <v>0</v>
      </c>
      <c r="J12" s="22">
        <f>SUM(H12:I12)</f>
        <v>8750</v>
      </c>
      <c r="K12" s="23" t="s">
        <v>16</v>
      </c>
      <c r="L12" s="24">
        <f t="shared" si="4"/>
        <v>0</v>
      </c>
      <c r="M12" s="24">
        <f t="shared" si="5"/>
        <v>0</v>
      </c>
      <c r="N12" s="24">
        <f>IF(LEN(K12)=5,J12,0)</f>
        <v>8750</v>
      </c>
    </row>
    <row r="13" spans="1:18">
      <c r="A13" s="56" t="s">
        <v>32</v>
      </c>
      <c r="B13" s="57"/>
      <c r="C13" s="56"/>
      <c r="D13" s="56"/>
      <c r="E13" s="56"/>
      <c r="F13" s="56"/>
      <c r="G13" s="56"/>
      <c r="H13" s="26">
        <f>SUM(H7:H12)</f>
        <v>30500</v>
      </c>
      <c r="I13" s="26">
        <f>SUM(I7:I12)</f>
        <v>6201</v>
      </c>
      <c r="J13" s="26">
        <f>SUM(J7:J12)</f>
        <v>36701</v>
      </c>
      <c r="K13" s="27"/>
      <c r="L13" s="28">
        <f>SUM(L7:L12)</f>
        <v>12500</v>
      </c>
      <c r="M13" s="28">
        <f>SUM(M7:M12)</f>
        <v>11068</v>
      </c>
      <c r="N13" s="28">
        <f>SUM(N7:N12)</f>
        <v>13133</v>
      </c>
    </row>
    <row r="14" spans="1:18">
      <c r="A14" s="54" t="s">
        <v>33</v>
      </c>
      <c r="B14" s="55"/>
      <c r="C14" s="55"/>
      <c r="D14" s="55"/>
      <c r="E14" s="55"/>
      <c r="F14" s="55"/>
      <c r="G14" s="55"/>
      <c r="H14" s="55"/>
      <c r="I14" s="55"/>
      <c r="J14" s="29"/>
      <c r="K14" s="30"/>
      <c r="L14" s="31"/>
      <c r="M14" s="31"/>
      <c r="N14" s="32"/>
    </row>
    <row r="15" spans="1:18">
      <c r="A15" s="48" t="s">
        <v>34</v>
      </c>
      <c r="B15" s="49"/>
      <c r="C15" s="49"/>
      <c r="D15" s="49"/>
      <c r="E15" s="49"/>
      <c r="F15" s="49"/>
      <c r="G15" s="49"/>
      <c r="H15" s="49"/>
      <c r="I15" s="50"/>
      <c r="J15" s="33">
        <v>1000</v>
      </c>
      <c r="K15" s="34" t="s">
        <v>16</v>
      </c>
      <c r="L15" s="35">
        <f>IF(LEN(K15)=5,J17,0)</f>
        <v>2651</v>
      </c>
      <c r="M15" s="35">
        <f>IF(LEN(K15)=14,J15,0)</f>
        <v>0</v>
      </c>
      <c r="N15" s="35">
        <f>IF(LEN(K15)=5,J15,0)</f>
        <v>1000</v>
      </c>
    </row>
    <row r="16" spans="1:18">
      <c r="A16" s="54" t="s">
        <v>35</v>
      </c>
      <c r="B16" s="55"/>
      <c r="C16" s="55"/>
      <c r="D16" s="55"/>
      <c r="E16" s="55"/>
      <c r="F16" s="55"/>
      <c r="G16" s="55"/>
      <c r="H16" s="55"/>
      <c r="I16" s="55"/>
      <c r="J16" s="29"/>
      <c r="K16" s="36"/>
      <c r="L16" s="31"/>
      <c r="M16" s="31"/>
      <c r="N16" s="32"/>
    </row>
    <row r="17" spans="1:14">
      <c r="A17" s="48" t="s">
        <v>36</v>
      </c>
      <c r="B17" s="49"/>
      <c r="C17" s="49"/>
      <c r="D17" s="49"/>
      <c r="E17" s="49"/>
      <c r="F17" s="49"/>
      <c r="G17" s="49"/>
      <c r="H17" s="49"/>
      <c r="I17" s="50"/>
      <c r="J17" s="33">
        <v>2651</v>
      </c>
      <c r="K17" s="34" t="s">
        <v>20</v>
      </c>
      <c r="L17" s="35">
        <f>IF(LEN(K17)=39,J17,0)</f>
        <v>0</v>
      </c>
      <c r="M17" s="35">
        <f>IF(LEN(K17)=14,J17,0)</f>
        <v>0</v>
      </c>
      <c r="N17" s="35">
        <f>IF(LEN(K17)=5,J17,0)</f>
        <v>0</v>
      </c>
    </row>
    <row r="18" spans="1:14">
      <c r="A18" s="51" t="s">
        <v>37</v>
      </c>
      <c r="B18" s="52"/>
      <c r="C18" s="52"/>
      <c r="D18" s="52"/>
      <c r="E18" s="52"/>
      <c r="F18" s="52"/>
      <c r="G18" s="52"/>
      <c r="H18" s="52"/>
      <c r="I18" s="52"/>
      <c r="J18" s="37"/>
      <c r="K18" s="30"/>
      <c r="L18" s="31"/>
      <c r="M18" s="31"/>
      <c r="N18" s="32"/>
    </row>
    <row r="19" spans="1:14">
      <c r="A19" s="53" t="s">
        <v>38</v>
      </c>
      <c r="B19" s="50"/>
      <c r="C19" s="53"/>
      <c r="D19" s="53"/>
      <c r="E19" s="53"/>
      <c r="F19" s="53"/>
      <c r="G19" s="53"/>
      <c r="H19" s="53"/>
      <c r="I19" s="53"/>
      <c r="J19" s="33">
        <v>2000</v>
      </c>
      <c r="K19" s="23" t="s">
        <v>20</v>
      </c>
      <c r="L19" s="38">
        <f>IF(LEN(K19)=39,J19,0)</f>
        <v>0</v>
      </c>
      <c r="M19" s="38">
        <f>IF(LEN(K19)=14,J19,0)</f>
        <v>0</v>
      </c>
      <c r="N19" s="38">
        <f>IF(LEN(K19)=5,J19,0)</f>
        <v>0</v>
      </c>
    </row>
    <row r="20" spans="1:14">
      <c r="A20" s="48" t="s">
        <v>39</v>
      </c>
      <c r="B20" s="49"/>
      <c r="C20" s="49"/>
      <c r="D20" s="49"/>
      <c r="E20" s="49"/>
      <c r="F20" s="49"/>
      <c r="G20" s="49"/>
      <c r="H20" s="49"/>
      <c r="I20" s="50"/>
      <c r="J20" s="33">
        <v>500</v>
      </c>
      <c r="K20" s="23" t="s">
        <v>22</v>
      </c>
      <c r="L20" s="28">
        <f>IF(LEN(K20)=39,J20,0)</f>
        <v>0</v>
      </c>
      <c r="M20" s="28">
        <f>IF(LEN(K20)=14,J20,0)</f>
        <v>500</v>
      </c>
      <c r="N20" s="28">
        <f>IF(LEN(K20)=5,J20,0)</f>
        <v>0</v>
      </c>
    </row>
    <row r="21" spans="1:14">
      <c r="A21" s="54" t="s">
        <v>40</v>
      </c>
      <c r="B21" s="55"/>
      <c r="C21" s="55"/>
      <c r="D21" s="55"/>
      <c r="E21" s="55"/>
      <c r="F21" s="55"/>
      <c r="G21" s="55"/>
      <c r="H21" s="55"/>
      <c r="I21" s="55"/>
      <c r="J21" s="39"/>
      <c r="K21" s="36"/>
      <c r="L21" s="31"/>
      <c r="M21" s="31"/>
      <c r="N21" s="32"/>
    </row>
    <row r="22" spans="1:14">
      <c r="A22" s="53" t="s">
        <v>41</v>
      </c>
      <c r="B22" s="50"/>
      <c r="C22" s="53"/>
      <c r="D22" s="53"/>
      <c r="E22" s="53"/>
      <c r="F22" s="53"/>
      <c r="G22" s="53"/>
      <c r="H22" s="53"/>
      <c r="I22" s="53"/>
      <c r="J22" s="33">
        <v>2500</v>
      </c>
      <c r="K22" s="23" t="s">
        <v>16</v>
      </c>
      <c r="L22" s="38">
        <f>IF(LEN(K22)=39,J22,0)</f>
        <v>0</v>
      </c>
      <c r="M22" s="38">
        <f>IF(LEN(K22)=14,J22,0)</f>
        <v>0</v>
      </c>
      <c r="N22" s="38">
        <f>IF(LEN(K22)=5,J22,0)</f>
        <v>2500</v>
      </c>
    </row>
    <row r="23" spans="1:14">
      <c r="A23" s="48" t="s">
        <v>42</v>
      </c>
      <c r="B23" s="49"/>
      <c r="C23" s="49"/>
      <c r="D23" s="49"/>
      <c r="E23" s="49"/>
      <c r="F23" s="49"/>
      <c r="G23" s="49"/>
      <c r="H23" s="49"/>
      <c r="I23" s="49"/>
      <c r="J23" s="33">
        <v>643</v>
      </c>
      <c r="K23" s="23" t="s">
        <v>16</v>
      </c>
      <c r="L23" s="28">
        <f>IF(LEN(K23)=39,J23,0)</f>
        <v>0</v>
      </c>
      <c r="M23" s="28">
        <f>IF(LEN(K23)=14,J23,0)</f>
        <v>0</v>
      </c>
      <c r="N23" s="28">
        <f>IF(LEN(K23)=5,J23,0)</f>
        <v>643</v>
      </c>
    </row>
    <row r="24" spans="1:14">
      <c r="A24" s="51" t="s">
        <v>43</v>
      </c>
      <c r="B24" s="52"/>
      <c r="C24" s="52"/>
      <c r="D24" s="52"/>
      <c r="E24" s="52"/>
      <c r="F24" s="52"/>
      <c r="G24" s="52"/>
      <c r="H24" s="52"/>
      <c r="I24" s="52"/>
      <c r="J24" s="37"/>
      <c r="K24" s="36"/>
      <c r="L24" s="31"/>
      <c r="M24" s="31"/>
      <c r="N24" s="32"/>
    </row>
    <row r="25" spans="1:14">
      <c r="A25" s="44" t="s">
        <v>44</v>
      </c>
      <c r="B25" s="45"/>
      <c r="C25" s="44"/>
      <c r="D25" s="44"/>
      <c r="E25" s="44"/>
      <c r="F25" s="44"/>
      <c r="G25" s="44"/>
      <c r="H25" s="44"/>
      <c r="I25" s="44"/>
      <c r="J25" s="33">
        <v>100</v>
      </c>
      <c r="K25" s="23" t="s">
        <v>20</v>
      </c>
      <c r="L25" s="38">
        <f>IF(LEN(K25)=39,J25,0)</f>
        <v>0</v>
      </c>
      <c r="M25" s="38">
        <f>IF(LEN(K25)=14,J25,0)</f>
        <v>0</v>
      </c>
      <c r="N25" s="38">
        <f>IF(LEN(K25)=5,J25,0)</f>
        <v>0</v>
      </c>
    </row>
    <row r="26" spans="1:14" ht="30" customHeight="1">
      <c r="A26" s="46" t="s">
        <v>45</v>
      </c>
      <c r="B26" s="47"/>
      <c r="C26" s="46"/>
      <c r="D26" s="46"/>
      <c r="E26" s="46"/>
      <c r="F26" s="46"/>
      <c r="G26" s="46"/>
      <c r="H26" s="46"/>
      <c r="I26" s="46"/>
      <c r="J26" s="41">
        <f>SUM(J13:J25)</f>
        <v>46095</v>
      </c>
      <c r="K26" s="40"/>
      <c r="L26" s="24">
        <f>SUM(L13:L25)</f>
        <v>15151</v>
      </c>
      <c r="M26" s="24">
        <f>SUM(M13:M25)</f>
        <v>11568</v>
      </c>
      <c r="N26" s="24">
        <f>SUM(N13:N25)</f>
        <v>17276</v>
      </c>
    </row>
    <row r="48" spans="2:3" hidden="1">
      <c r="B48" s="2" t="s">
        <v>18</v>
      </c>
      <c r="C48" s="2" t="s">
        <v>28</v>
      </c>
    </row>
    <row r="49" spans="2:3" hidden="1">
      <c r="B49" s="2" t="s">
        <v>15</v>
      </c>
      <c r="C49" s="2" t="s">
        <v>46</v>
      </c>
    </row>
    <row r="50" spans="2:3" hidden="1">
      <c r="B50" s="2" t="s">
        <v>14</v>
      </c>
      <c r="C50" s="2" t="s">
        <v>24</v>
      </c>
    </row>
    <row r="51" spans="2:3" hidden="1">
      <c r="B51" s="2" t="s">
        <v>47</v>
      </c>
      <c r="C51" s="2" t="s">
        <v>48</v>
      </c>
    </row>
    <row r="52" spans="2:3" hidden="1">
      <c r="C52" s="2" t="s">
        <v>31</v>
      </c>
    </row>
    <row r="53" spans="2:3" hidden="1">
      <c r="C53" s="2" t="s">
        <v>49</v>
      </c>
    </row>
    <row r="54" spans="2:3" hidden="1">
      <c r="C54" s="2" t="s">
        <v>50</v>
      </c>
    </row>
    <row r="55" spans="2:3" hidden="1">
      <c r="C55" s="2" t="s">
        <v>51</v>
      </c>
    </row>
    <row r="56" spans="2:3" hidden="1">
      <c r="C56" s="2" t="s">
        <v>26</v>
      </c>
    </row>
    <row r="57" spans="2:3" hidden="1">
      <c r="C57" s="2" t="s">
        <v>52</v>
      </c>
    </row>
    <row r="58" spans="2:3" hidden="1">
      <c r="C58" s="2" t="s">
        <v>53</v>
      </c>
    </row>
    <row r="59" spans="2:3" hidden="1">
      <c r="C59" s="2" t="s">
        <v>19</v>
      </c>
    </row>
  </sheetData>
  <mergeCells count="16">
    <mergeCell ref="A1:J1"/>
    <mergeCell ref="A2:J2"/>
    <mergeCell ref="A25:I25"/>
    <mergeCell ref="A26:I26"/>
    <mergeCell ref="A17:I17"/>
    <mergeCell ref="A18:I18"/>
    <mergeCell ref="A19:I19"/>
    <mergeCell ref="A20:I20"/>
    <mergeCell ref="A21:I21"/>
    <mergeCell ref="A22:I22"/>
    <mergeCell ref="A23:I23"/>
    <mergeCell ref="A24:I24"/>
    <mergeCell ref="A13:G13"/>
    <mergeCell ref="A14:I14"/>
    <mergeCell ref="A15:I15"/>
    <mergeCell ref="A16:I16"/>
  </mergeCells>
  <dataValidations count="3">
    <dataValidation type="list" allowBlank="1" showInputMessage="1" showErrorMessage="1" sqref="B7:B12" xr:uid="{00000000-0002-0000-0000-000000000000}">
      <formula1>$B$48:$B$50</formula1>
    </dataValidation>
    <dataValidation type="list" allowBlank="1" showInputMessage="1" showErrorMessage="1" sqref="Q7:Q12" xr:uid="{00000000-0002-0000-0000-000001000000}">
      <formula1>$L$6:$N$6</formula1>
    </dataValidation>
    <dataValidation type="list" allowBlank="1" showInputMessage="1" showErrorMessage="1" sqref="K7:K12 K22:K25 K19:K20 K17 K15" xr:uid="{00000000-0002-0000-0000-000002000000}">
      <formula1>$R$7:$R$9</formula1>
    </dataValidation>
  </dataValidation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63E66246BE2684E8062BFBEC6E1A02B" ma:contentTypeVersion="13" ma:contentTypeDescription="Create a new document." ma:contentTypeScope="" ma:versionID="1272777fb3a5c12da2e0b61687807802">
  <xsd:schema xmlns:xsd="http://www.w3.org/2001/XMLSchema" xmlns:xs="http://www.w3.org/2001/XMLSchema" xmlns:p="http://schemas.microsoft.com/office/2006/metadata/properties" xmlns:ns2="13b84a1d-828b-4748-ba87-73e002905095" xmlns:ns3="5d9f58fe-545c-4c23-aedb-c8faa14399ad" targetNamespace="http://schemas.microsoft.com/office/2006/metadata/properties" ma:root="true" ma:fieldsID="2036304d3f583944d709a2731c597f5e" ns2:_="" ns3:_="">
    <xsd:import namespace="13b84a1d-828b-4748-ba87-73e002905095"/>
    <xsd:import namespace="5d9f58fe-545c-4c23-aedb-c8faa14399a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b84a1d-828b-4748-ba87-73e00290509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894c88c6-aec0-4a59-a55a-9afe5b3d352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9f58fe-545c-4c23-aedb-c8faa14399ad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1eb562ba-7332-4d3d-a64e-250828ce90f2}" ma:internalName="TaxCatchAll" ma:showField="CatchAllData" ma:web="5d9f58fe-545c-4c23-aedb-c8faa14399a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3b84a1d-828b-4748-ba87-73e002905095">
      <Terms xmlns="http://schemas.microsoft.com/office/infopath/2007/PartnerControls"/>
    </lcf76f155ced4ddcb4097134ff3c332f>
    <TaxCatchAll xmlns="5d9f58fe-545c-4c23-aedb-c8faa14399ad" xsi:nil="true"/>
  </documentManagement>
</p:properties>
</file>

<file path=customXml/itemProps1.xml><?xml version="1.0" encoding="utf-8"?>
<ds:datastoreItem xmlns:ds="http://schemas.openxmlformats.org/officeDocument/2006/customXml" ds:itemID="{06B07A68-01A8-444C-AD42-567CA4825C45}"/>
</file>

<file path=customXml/itemProps2.xml><?xml version="1.0" encoding="utf-8"?>
<ds:datastoreItem xmlns:ds="http://schemas.openxmlformats.org/officeDocument/2006/customXml" ds:itemID="{D45F96FF-CD94-4124-9977-3D4CCB4F5700}"/>
</file>

<file path=customXml/itemProps3.xml><?xml version="1.0" encoding="utf-8"?>
<ds:datastoreItem xmlns:ds="http://schemas.openxmlformats.org/officeDocument/2006/customXml" ds:itemID="{07484C65-8DF0-4F59-8E13-CE3230295B6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OSF Healthcare System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Stutzman, Seth T.</dc:creator>
  <cp:keywords/>
  <dc:description/>
  <cp:lastModifiedBy>Springer, Megan N.</cp:lastModifiedBy>
  <cp:revision/>
  <dcterms:created xsi:type="dcterms:W3CDTF">2019-07-09T15:48:42Z</dcterms:created>
  <dcterms:modified xsi:type="dcterms:W3CDTF">2022-12-10T19:32:06Z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0x010100863E66246BE2684E8062BFBEC6E1A02B</vt:lpwstr>
  </property>
</Properties>
</file>